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33 Vodovody a kanalizace\VHI\provozování Nišovice\Kalkulace\2020\"/>
    </mc:Choice>
  </mc:AlternateContent>
  <xr:revisionPtr revIDLastSave="0" documentId="13_ncr:1_{15167798-D852-40EB-A2FC-BD9882A332E1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Nišovice" sheetId="2" r:id="rId1"/>
    <sheet name="List1" sheetId="3" r:id="rId2"/>
    <sheet name="List2" sheetId="4" r:id="rId3"/>
    <sheet name="List3" sheetId="5" r:id="rId4"/>
  </sheets>
  <calcPr calcId="191029"/>
</workbook>
</file>

<file path=xl/calcChain.xml><?xml version="1.0" encoding="utf-8"?>
<calcChain xmlns="http://schemas.openxmlformats.org/spreadsheetml/2006/main">
  <c r="D30" i="2" l="1"/>
  <c r="D16" i="2"/>
  <c r="D49" i="2" s="1"/>
  <c r="F30" i="2"/>
  <c r="F49" i="2" s="1"/>
  <c r="E36" i="2" l="1"/>
  <c r="G36" i="2"/>
  <c r="G30" i="2"/>
  <c r="G49" i="2" s="1"/>
  <c r="G16" i="2"/>
  <c r="E16" i="2"/>
  <c r="E30" i="2"/>
  <c r="G82" i="2"/>
  <c r="F82" i="2"/>
  <c r="E49" i="2" l="1"/>
  <c r="G76" i="2"/>
  <c r="G81" i="2" s="1"/>
  <c r="G84" i="2" s="1"/>
  <c r="G74" i="2"/>
  <c r="F74" i="2" l="1"/>
  <c r="F76" i="2"/>
  <c r="F78" i="2" l="1"/>
  <c r="F81" i="2"/>
  <c r="F84" i="2" s="1"/>
  <c r="H84" i="2" s="1"/>
</calcChain>
</file>

<file path=xl/sharedStrings.xml><?xml version="1.0" encoding="utf-8"?>
<sst xmlns="http://schemas.openxmlformats.org/spreadsheetml/2006/main" count="217" uniqueCount="141">
  <si>
    <t>I.</t>
  </si>
  <si>
    <t>Příjemce vodného a stočného:</t>
  </si>
  <si>
    <t>Obec Nišovice, 00667757</t>
  </si>
  <si>
    <t>II.</t>
  </si>
  <si>
    <t>Provozovatel – název a IČ:</t>
  </si>
  <si>
    <t>III.</t>
  </si>
  <si>
    <t>Vlastník – název a IČ:</t>
  </si>
  <si>
    <t>IV.</t>
  </si>
  <si>
    <t>Formulář A až F:</t>
  </si>
  <si>
    <t>V.</t>
  </si>
  <si>
    <t>Index 1 až x:</t>
  </si>
  <si>
    <t>VI.</t>
  </si>
  <si>
    <t>IČPE související s cenou:</t>
  </si>
  <si>
    <t>3111-704636-00557757-3/1,3111-704636-00667757-4/1,</t>
  </si>
  <si>
    <t>3111-704636-00667757-1/1</t>
  </si>
  <si>
    <t>Řádek č.</t>
  </si>
  <si>
    <t>Náklady pro výpočet ceny pro vodné a stočné</t>
  </si>
  <si>
    <t>Nákladové položky</t>
  </si>
  <si>
    <t>Měrná jednotka</t>
  </si>
  <si>
    <t>voda pitná</t>
  </si>
  <si>
    <t>voda odpadní</t>
  </si>
  <si>
    <t>01/20-12/20</t>
  </si>
  <si>
    <t>Oček. sk.</t>
  </si>
  <si>
    <t>Kalkulace</t>
  </si>
  <si>
    <t>1.</t>
  </si>
  <si>
    <t>2.</t>
  </si>
  <si>
    <t>2a</t>
  </si>
  <si>
    <t>3.</t>
  </si>
  <si>
    <t>4.</t>
  </si>
  <si>
    <t>6.</t>
  </si>
  <si>
    <t>7.</t>
  </si>
  <si>
    <t>Materiál</t>
  </si>
  <si>
    <t>tis. Kč</t>
  </si>
  <si>
    <t>1.1</t>
  </si>
  <si>
    <t>- surová voda podzemní+povrchová</t>
  </si>
  <si>
    <t>1.2</t>
  </si>
  <si>
    <t>- pitná voda převzatá + odpadní voda předaná k čištění</t>
  </si>
  <si>
    <t>1.3</t>
  </si>
  <si>
    <t>- chemikálie</t>
  </si>
  <si>
    <t>1.4</t>
  </si>
  <si>
    <t>- ostatní materiál</t>
  </si>
  <si>
    <t>Energie</t>
  </si>
  <si>
    <t>2.1</t>
  </si>
  <si>
    <t>- elektrická energie</t>
  </si>
  <si>
    <t>2.2</t>
  </si>
  <si>
    <r>
      <t>- ostatní energie</t>
    </r>
    <r>
      <rPr>
        <b/>
        <sz val="11"/>
        <color indexed="8"/>
        <rFont val="Arial"/>
        <family val="2"/>
        <charset val="238"/>
      </rPr>
      <t>(</t>
    </r>
    <r>
      <rPr>
        <sz val="11"/>
        <color rgb="FF000000"/>
        <rFont val="Arial"/>
        <family val="2"/>
        <charset val="238"/>
      </rPr>
      <t>plyn, pevná a kapalná energie</t>
    </r>
    <r>
      <rPr>
        <b/>
        <sz val="11"/>
        <color indexed="8"/>
        <rFont val="Arial"/>
        <family val="2"/>
        <charset val="238"/>
      </rPr>
      <t>)</t>
    </r>
  </si>
  <si>
    <t>Mzdy</t>
  </si>
  <si>
    <t>3.1</t>
  </si>
  <si>
    <t>- přímé mzdy</t>
  </si>
  <si>
    <t>3.2</t>
  </si>
  <si>
    <t>- ostatní osobní náklady</t>
  </si>
  <si>
    <t>Ostatní přímé náklady</t>
  </si>
  <si>
    <t>4.1</t>
  </si>
  <si>
    <t>- odpisy</t>
  </si>
  <si>
    <t>4.2</t>
  </si>
  <si>
    <t>- opravy infrastrukturního majetku</t>
  </si>
  <si>
    <t>4.3</t>
  </si>
  <si>
    <t>- nájem infrastrukturního majetku</t>
  </si>
  <si>
    <t>4.4</t>
  </si>
  <si>
    <t>- prostředky obnovy infrastrukturního majetku</t>
  </si>
  <si>
    <t>5.</t>
  </si>
  <si>
    <t>Provozní náklady</t>
  </si>
  <si>
    <t>5.1</t>
  </si>
  <si>
    <t>- poplatky za vypouštění odpadních vod</t>
  </si>
  <si>
    <t>5.2</t>
  </si>
  <si>
    <t>- ostatní provozní náklady externí</t>
  </si>
  <si>
    <t>5.3</t>
  </si>
  <si>
    <t>- ostatní provozní náklady ve vlastní režii</t>
  </si>
  <si>
    <t>Finanční náklady</t>
  </si>
  <si>
    <t>Finanční výnosy</t>
  </si>
  <si>
    <t>8.</t>
  </si>
  <si>
    <t>Výrobní režie</t>
  </si>
  <si>
    <t>9.</t>
  </si>
  <si>
    <t>Správní režie</t>
  </si>
  <si>
    <t>10.</t>
  </si>
  <si>
    <t>Úplné vlastní náklady</t>
  </si>
  <si>
    <t>A.</t>
  </si>
  <si>
    <t>Hodnota souvisejícího infrastrukturního majetku podle VÚME</t>
  </si>
  <si>
    <t>B.</t>
  </si>
  <si>
    <t>Pořizovací cena souvisejícího provozního hmotného majetku</t>
  </si>
  <si>
    <t>C.</t>
  </si>
  <si>
    <t>Počet pracovníků</t>
  </si>
  <si>
    <t>D.</t>
  </si>
  <si>
    <t>Voda pitná fakturovaná</t>
  </si>
  <si>
    <t>tis.m3</t>
  </si>
  <si>
    <t>E.</t>
  </si>
  <si>
    <t xml:space="preserve">  - z toho domácnosti</t>
  </si>
  <si>
    <t>F.</t>
  </si>
  <si>
    <t>Voda odpadní odváděná fakturovaná</t>
  </si>
  <si>
    <t>G.</t>
  </si>
  <si>
    <t>H.</t>
  </si>
  <si>
    <t>Voda srážková fakturovaná</t>
  </si>
  <si>
    <t>Voda odpadní čištěná</t>
  </si>
  <si>
    <t>J.</t>
  </si>
  <si>
    <t>Pitná nebo odpadní voda převzatá</t>
  </si>
  <si>
    <t>K.</t>
  </si>
  <si>
    <t>Pitná nebo odpadní voda předaná</t>
  </si>
  <si>
    <t>Kalkulovaná cena pro vodné a pro stočné</t>
  </si>
  <si>
    <t>Text</t>
  </si>
  <si>
    <t>Poznámka</t>
  </si>
  <si>
    <t>Voda pitná</t>
  </si>
  <si>
    <t>Voda odpadní</t>
  </si>
  <si>
    <t>2b</t>
  </si>
  <si>
    <t>4a</t>
  </si>
  <si>
    <t>7a</t>
  </si>
  <si>
    <t>11.</t>
  </si>
  <si>
    <t>JEDNOTKOVÉ NÁKLADY v</t>
  </si>
  <si>
    <t>Kč/m3</t>
  </si>
  <si>
    <t>ř. 10/D nebo       ř. 10/ F + H</t>
  </si>
  <si>
    <t>12.</t>
  </si>
  <si>
    <t>ÚVN</t>
  </si>
  <si>
    <t>ř.10/1000</t>
  </si>
  <si>
    <t>13.</t>
  </si>
  <si>
    <t>Kalkulační zisk</t>
  </si>
  <si>
    <t>14.</t>
  </si>
  <si>
    <r>
      <t xml:space="preserve">- podíl kalkulovaného zisku z ÚVN </t>
    </r>
    <r>
      <rPr>
        <b/>
        <sz val="11"/>
        <color indexed="8"/>
        <rFont val="Arial"/>
        <family val="2"/>
        <charset val="238"/>
      </rPr>
      <t>(</t>
    </r>
    <r>
      <rPr>
        <sz val="11"/>
        <color rgb="FF000000"/>
        <rFont val="Arial"/>
        <family val="2"/>
        <charset val="238"/>
      </rPr>
      <t>orientační ukazatel</t>
    </r>
    <r>
      <rPr>
        <b/>
        <sz val="11"/>
        <color indexed="8"/>
        <rFont val="Arial"/>
        <family val="2"/>
        <charset val="238"/>
      </rPr>
      <t>)</t>
    </r>
  </si>
  <si>
    <t>%</t>
  </si>
  <si>
    <t>ř. 13/ř.12*100</t>
  </si>
  <si>
    <t>15.</t>
  </si>
  <si>
    <t>- z ř. 13 na rozvoj a obnovu infrastrukturního majetku</t>
  </si>
  <si>
    <t>16.</t>
  </si>
  <si>
    <t>celkem ÚVN + zisk</t>
  </si>
  <si>
    <t>ř. 12 + ř. 13</t>
  </si>
  <si>
    <t>17.</t>
  </si>
  <si>
    <t>Voda fakturovaná pitná, odpadní + srážková</t>
  </si>
  <si>
    <t>ř. D nebo F + H</t>
  </si>
  <si>
    <t>18.</t>
  </si>
  <si>
    <r>
      <t>CENA pro vodné, stočné v Kč/m</t>
    </r>
    <r>
      <rPr>
        <vertAlign val="superscript"/>
        <sz val="11"/>
        <color indexed="8"/>
        <rFont val="Arial"/>
        <family val="2"/>
        <charset val="238"/>
      </rPr>
      <t xml:space="preserve">3 </t>
    </r>
    <r>
      <rPr>
        <sz val="11"/>
        <color rgb="FF000000"/>
        <rFont val="Arial"/>
        <family val="2"/>
        <charset val="238"/>
      </rPr>
      <t xml:space="preserve"> bez DPH</t>
    </r>
  </si>
  <si>
    <t>ř. 16/ ř. 17</t>
  </si>
  <si>
    <t>19.</t>
  </si>
  <si>
    <r>
      <t>CENA pro vodné, stočné +DPH v Kč/m</t>
    </r>
    <r>
      <rPr>
        <vertAlign val="superscript"/>
        <sz val="11"/>
        <color indexed="8"/>
        <rFont val="Arial"/>
        <family val="2"/>
        <charset val="238"/>
      </rPr>
      <t>3</t>
    </r>
  </si>
  <si>
    <t>Vypracoval:</t>
  </si>
  <si>
    <t>Ing. Hana Váňová</t>
  </si>
  <si>
    <t>Datum:</t>
  </si>
  <si>
    <t>Schválil – zástupce vlastníka:</t>
  </si>
  <si>
    <t>Ing. Hana Váňová – starostka obce Nišovice</t>
  </si>
  <si>
    <t>A</t>
  </si>
  <si>
    <t>0.1</t>
  </si>
  <si>
    <t>0.010</t>
  </si>
  <si>
    <t>Kč</t>
  </si>
  <si>
    <t>Výpočet (kalkulace) cen pro vodné a stočné pro kalendářní rok 2020 dotovaná pro občany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</si>
</sst>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.&quot;m&quot;.&quot;yy"/>
    <numFmt numFmtId="165" formatCode="#,##0.00&quot; &quot;[$Kč-405];[Red]&quot;-&quot;#,##0.00&quot; &quot;[$Kč-405]"/>
  </numFmts>
  <fonts count="10" x14ac:knownFonts="1">
    <font>
      <sz val="11"/>
      <color rgb="FF000000"/>
      <name val="Arial"/>
      <family val="2"/>
      <charset val="238"/>
    </font>
    <font>
      <b/>
      <sz val="11"/>
      <color indexed="8"/>
      <name val="Arial"/>
      <family val="2"/>
      <charset val="238"/>
    </font>
    <font>
      <vertAlign val="superscript"/>
      <sz val="11"/>
      <color indexed="8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83CAFF"/>
        <bgColor rgb="FF83CA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5">
    <xf numFmtId="0" fontId="0" fillId="0" borderId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</cellStyleXfs>
  <cellXfs count="93">
    <xf numFmtId="0" fontId="0" fillId="0" borderId="0" xfId="0"/>
    <xf numFmtId="0" fontId="0" fillId="0" borderId="1" xfId="0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Fill="1" applyBorder="1"/>
    <xf numFmtId="3" fontId="0" fillId="0" borderId="1" xfId="0" applyNumberFormat="1" applyBorder="1"/>
    <xf numFmtId="49" fontId="0" fillId="0" borderId="1" xfId="0" applyNumberFormat="1" applyBorder="1"/>
    <xf numFmtId="0" fontId="0" fillId="0" borderId="2" xfId="0" applyBorder="1"/>
    <xf numFmtId="0" fontId="0" fillId="0" borderId="1" xfId="0" applyBorder="1" applyAlignment="1">
      <alignment wrapText="1"/>
    </xf>
    <xf numFmtId="1" fontId="0" fillId="0" borderId="1" xfId="0" applyNumberFormat="1" applyBorder="1"/>
    <xf numFmtId="3" fontId="5" fillId="3" borderId="1" xfId="0" applyNumberFormat="1" applyFont="1" applyFill="1" applyBorder="1"/>
    <xf numFmtId="2" fontId="0" fillId="3" borderId="1" xfId="0" applyNumberFormat="1" applyFill="1" applyBorder="1"/>
    <xf numFmtId="3" fontId="0" fillId="3" borderId="1" xfId="0" applyNumberFormat="1" applyFill="1" applyBorder="1"/>
    <xf numFmtId="2" fontId="5" fillId="3" borderId="1" xfId="0" applyNumberFormat="1" applyFont="1" applyFill="1" applyBorder="1"/>
    <xf numFmtId="49" fontId="0" fillId="0" borderId="1" xfId="0" applyNumberFormat="1" applyFill="1" applyBorder="1" applyAlignment="1">
      <alignment horizontal="left"/>
    </xf>
    <xf numFmtId="2" fontId="0" fillId="0" borderId="0" xfId="0" applyNumberFormat="1"/>
    <xf numFmtId="0" fontId="6" fillId="3" borderId="1" xfId="0" applyFont="1" applyFill="1" applyBorder="1"/>
    <xf numFmtId="0" fontId="6" fillId="0" borderId="1" xfId="0" applyFont="1" applyBorder="1"/>
    <xf numFmtId="0" fontId="0" fillId="0" borderId="1" xfId="0" applyFill="1" applyBorder="1"/>
    <xf numFmtId="0" fontId="5" fillId="0" borderId="1" xfId="0" applyFont="1" applyFill="1" applyBorder="1"/>
    <xf numFmtId="0" fontId="6" fillId="0" borderId="1" xfId="0" applyFont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3" fontId="9" fillId="0" borderId="1" xfId="0" applyNumberFormat="1" applyFont="1" applyFill="1" applyBorder="1"/>
    <xf numFmtId="0" fontId="0" fillId="3" borderId="1" xfId="0" applyFill="1" applyBorder="1"/>
    <xf numFmtId="0" fontId="0" fillId="4" borderId="1" xfId="0" applyFill="1" applyBorder="1"/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0" fillId="0" borderId="0" xfId="0" applyBorder="1"/>
    <xf numFmtId="0" fontId="0" fillId="0" borderId="7" xfId="0" applyBorder="1"/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8" xfId="0" applyNumberFormat="1" applyFill="1" applyBorder="1" applyAlignment="1">
      <alignment horizontal="center"/>
    </xf>
    <xf numFmtId="0" fontId="0" fillId="0" borderId="8" xfId="0" applyFill="1" applyBorder="1"/>
    <xf numFmtId="49" fontId="0" fillId="0" borderId="8" xfId="0" applyNumberFormat="1" applyBorder="1" applyAlignment="1">
      <alignment horizontal="center"/>
    </xf>
    <xf numFmtId="0" fontId="0" fillId="0" borderId="9" xfId="0" applyBorder="1"/>
    <xf numFmtId="49" fontId="0" fillId="0" borderId="10" xfId="0" applyNumberFormat="1" applyBorder="1" applyAlignment="1">
      <alignment horizontal="center"/>
    </xf>
    <xf numFmtId="0" fontId="0" fillId="0" borderId="11" xfId="0" applyBorder="1"/>
    <xf numFmtId="49" fontId="0" fillId="0" borderId="6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9" xfId="0" applyNumberFormat="1" applyBorder="1"/>
    <xf numFmtId="2" fontId="0" fillId="3" borderId="9" xfId="0" applyNumberFormat="1" applyFill="1" applyBorder="1"/>
    <xf numFmtId="3" fontId="0" fillId="3" borderId="9" xfId="0" applyNumberFormat="1" applyFill="1" applyBorder="1"/>
    <xf numFmtId="1" fontId="0" fillId="0" borderId="9" xfId="0" applyNumberFormat="1" applyBorder="1"/>
    <xf numFmtId="0" fontId="0" fillId="3" borderId="9" xfId="0" applyNumberFormat="1" applyFill="1" applyBorder="1"/>
    <xf numFmtId="2" fontId="5" fillId="3" borderId="9" xfId="0" applyNumberFormat="1" applyFont="1" applyFill="1" applyBorder="1"/>
    <xf numFmtId="2" fontId="5" fillId="3" borderId="9" xfId="0" applyNumberFormat="1" applyFont="1" applyFill="1" applyBorder="1" applyAlignment="1">
      <alignment horizontal="right"/>
    </xf>
    <xf numFmtId="0" fontId="0" fillId="0" borderId="6" xfId="0" applyBorder="1"/>
    <xf numFmtId="49" fontId="0" fillId="0" borderId="9" xfId="0" applyNumberFormat="1" applyFill="1" applyBorder="1" applyAlignment="1">
      <alignment horizontal="left"/>
    </xf>
    <xf numFmtId="0" fontId="0" fillId="0" borderId="13" xfId="0" applyFill="1" applyBorder="1"/>
    <xf numFmtId="0" fontId="0" fillId="0" borderId="14" xfId="0" applyFill="1" applyBorder="1"/>
    <xf numFmtId="0" fontId="0" fillId="0" borderId="1" xfId="0" applyFill="1" applyBorder="1" applyAlignment="1"/>
    <xf numFmtId="0" fontId="5" fillId="0" borderId="1" xfId="0" applyFont="1" applyFill="1" applyBorder="1" applyAlignment="1"/>
    <xf numFmtId="0" fontId="0" fillId="0" borderId="8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8" xfId="0" applyFill="1" applyBorder="1" applyAlignment="1"/>
    <xf numFmtId="164" fontId="0" fillId="0" borderId="1" xfId="0" applyNumberFormat="1" applyFill="1" applyBorder="1" applyAlignment="1">
      <alignment horizontal="left"/>
    </xf>
    <xf numFmtId="164" fontId="0" fillId="0" borderId="9" xfId="0" applyNumberFormat="1" applyFill="1" applyBorder="1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9" xfId="0" applyFill="1" applyBorder="1" applyAlignment="1">
      <alignment horizontal="right"/>
    </xf>
    <xf numFmtId="49" fontId="0" fillId="0" borderId="1" xfId="0" applyNumberFormat="1" applyFill="1" applyBorder="1" applyAlignment="1"/>
    <xf numFmtId="49" fontId="0" fillId="0" borderId="8" xfId="0" applyNumberForma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top"/>
    </xf>
    <xf numFmtId="49" fontId="0" fillId="0" borderId="1" xfId="0" applyNumberForma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0" fillId="0" borderId="8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0" xfId="0" applyFont="1" applyBorder="1" applyAlignment="1"/>
    <xf numFmtId="0" fontId="5" fillId="0" borderId="7" xfId="0" applyFont="1" applyBorder="1" applyAlignment="1"/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ální" xfId="0" builtinId="0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view="pageBreakPreview" zoomScale="142" zoomScaleNormal="60" zoomScaleSheetLayoutView="142" workbookViewId="0">
      <selection activeCell="C6" sqref="C6:G6"/>
    </sheetView>
  </sheetViews>
  <sheetFormatPr defaultColWidth="10.75" defaultRowHeight="14.25" x14ac:dyDescent="0.2"/>
  <cols>
    <col min="1" max="1" width="8.375" customWidth="1"/>
    <col min="2" max="2" width="48" customWidth="1"/>
    <col min="3" max="3" width="12.125" customWidth="1"/>
    <col min="4" max="4" width="17.375" customWidth="1"/>
    <col min="5" max="5" width="17.25" customWidth="1"/>
    <col min="6" max="6" width="16.625" customWidth="1"/>
    <col min="7" max="7" width="15.75" customWidth="1"/>
    <col min="8" max="8" width="12.625" bestFit="1" customWidth="1"/>
  </cols>
  <sheetData>
    <row r="1" spans="1:7" ht="16.5" thickTop="1" x14ac:dyDescent="0.25">
      <c r="A1" s="85" t="s">
        <v>140</v>
      </c>
      <c r="B1" s="86"/>
      <c r="C1" s="86"/>
      <c r="D1" s="86"/>
      <c r="E1" s="86"/>
      <c r="F1" s="86"/>
      <c r="G1" s="87"/>
    </row>
    <row r="2" spans="1:7" ht="15" x14ac:dyDescent="0.25">
      <c r="A2" s="28"/>
      <c r="B2" s="29"/>
      <c r="C2" s="29"/>
      <c r="D2" s="30"/>
      <c r="E2" s="30"/>
      <c r="F2" s="30"/>
      <c r="G2" s="31"/>
    </row>
    <row r="3" spans="1:7" ht="15" x14ac:dyDescent="0.25">
      <c r="A3" s="28" t="s">
        <v>0</v>
      </c>
      <c r="B3" s="29" t="s">
        <v>1</v>
      </c>
      <c r="C3" s="88" t="s">
        <v>2</v>
      </c>
      <c r="D3" s="88"/>
      <c r="E3" s="88"/>
      <c r="F3" s="88"/>
      <c r="G3" s="89"/>
    </row>
    <row r="4" spans="1:7" ht="15" x14ac:dyDescent="0.25">
      <c r="A4" s="28" t="s">
        <v>3</v>
      </c>
      <c r="B4" s="29" t="s">
        <v>4</v>
      </c>
      <c r="C4" s="88" t="s">
        <v>2</v>
      </c>
      <c r="D4" s="88"/>
      <c r="E4" s="88"/>
      <c r="F4" s="88"/>
      <c r="G4" s="89"/>
    </row>
    <row r="5" spans="1:7" ht="15" x14ac:dyDescent="0.25">
      <c r="A5" s="28" t="s">
        <v>5</v>
      </c>
      <c r="B5" s="29" t="s">
        <v>6</v>
      </c>
      <c r="C5" s="88" t="s">
        <v>2</v>
      </c>
      <c r="D5" s="88"/>
      <c r="E5" s="88"/>
      <c r="F5" s="88"/>
      <c r="G5" s="89"/>
    </row>
    <row r="6" spans="1:7" ht="31.5" customHeight="1" x14ac:dyDescent="0.25">
      <c r="A6" s="28" t="s">
        <v>7</v>
      </c>
      <c r="B6" s="32" t="s">
        <v>8</v>
      </c>
      <c r="C6" s="90" t="s">
        <v>136</v>
      </c>
      <c r="D6" s="91"/>
      <c r="E6" s="91"/>
      <c r="F6" s="91"/>
      <c r="G6" s="92"/>
    </row>
    <row r="7" spans="1:7" ht="15" x14ac:dyDescent="0.25">
      <c r="A7" s="28" t="s">
        <v>9</v>
      </c>
      <c r="B7" s="29" t="s">
        <v>10</v>
      </c>
      <c r="C7" s="75"/>
      <c r="D7" s="75"/>
      <c r="E7" s="75"/>
      <c r="F7" s="75"/>
      <c r="G7" s="76"/>
    </row>
    <row r="8" spans="1:7" ht="15" x14ac:dyDescent="0.25">
      <c r="A8" s="33" t="s">
        <v>11</v>
      </c>
      <c r="B8" s="34" t="s">
        <v>12</v>
      </c>
      <c r="C8" s="77" t="s">
        <v>13</v>
      </c>
      <c r="D8" s="77"/>
      <c r="E8" s="77"/>
      <c r="F8" s="77"/>
      <c r="G8" s="78"/>
    </row>
    <row r="9" spans="1:7" x14ac:dyDescent="0.2">
      <c r="A9" s="35"/>
      <c r="B9" s="30"/>
      <c r="C9" s="30" t="s">
        <v>14</v>
      </c>
      <c r="D9" s="30"/>
      <c r="E9" s="30"/>
      <c r="F9" s="30"/>
      <c r="G9" s="31"/>
    </row>
    <row r="10" spans="1:7" ht="15" x14ac:dyDescent="0.25">
      <c r="A10" s="79" t="s">
        <v>15</v>
      </c>
      <c r="B10" s="80" t="s">
        <v>16</v>
      </c>
      <c r="C10" s="80"/>
      <c r="D10" s="80"/>
      <c r="E10" s="80"/>
      <c r="F10" s="80"/>
      <c r="G10" s="81"/>
    </row>
    <row r="11" spans="1:7" x14ac:dyDescent="0.2">
      <c r="A11" s="79"/>
      <c r="B11" s="82" t="s">
        <v>17</v>
      </c>
      <c r="C11" s="83" t="s">
        <v>18</v>
      </c>
      <c r="D11" s="62" t="s">
        <v>19</v>
      </c>
      <c r="E11" s="62"/>
      <c r="F11" s="62" t="s">
        <v>20</v>
      </c>
      <c r="G11" s="84"/>
    </row>
    <row r="12" spans="1:7" x14ac:dyDescent="0.2">
      <c r="A12" s="79"/>
      <c r="B12" s="82"/>
      <c r="C12" s="83"/>
      <c r="D12" s="1"/>
      <c r="E12" s="1" t="s">
        <v>21</v>
      </c>
      <c r="F12" s="1"/>
      <c r="G12" s="36" t="s">
        <v>21</v>
      </c>
    </row>
    <row r="13" spans="1:7" x14ac:dyDescent="0.2">
      <c r="A13" s="79"/>
      <c r="B13" s="82"/>
      <c r="C13" s="83"/>
      <c r="D13" s="1" t="s">
        <v>22</v>
      </c>
      <c r="E13" s="1" t="s">
        <v>23</v>
      </c>
      <c r="F13" s="1" t="s">
        <v>22</v>
      </c>
      <c r="G13" s="1" t="s">
        <v>23</v>
      </c>
    </row>
    <row r="14" spans="1:7" s="3" customFormat="1" x14ac:dyDescent="0.2">
      <c r="A14" s="37" t="s">
        <v>24</v>
      </c>
      <c r="B14" s="2" t="s">
        <v>25</v>
      </c>
      <c r="C14" s="2" t="s">
        <v>26</v>
      </c>
      <c r="D14" s="2" t="s">
        <v>27</v>
      </c>
      <c r="E14" s="2" t="s">
        <v>28</v>
      </c>
      <c r="F14" s="2" t="s">
        <v>29</v>
      </c>
      <c r="G14" s="2" t="s">
        <v>30</v>
      </c>
    </row>
    <row r="15" spans="1:7" x14ac:dyDescent="0.2">
      <c r="A15" s="38"/>
      <c r="B15" s="20"/>
      <c r="C15" s="20"/>
      <c r="D15" s="20"/>
      <c r="E15" s="20"/>
      <c r="F15" s="20"/>
      <c r="G15" s="20"/>
    </row>
    <row r="16" spans="1:7" ht="15" x14ac:dyDescent="0.25">
      <c r="A16" s="39" t="s">
        <v>24</v>
      </c>
      <c r="B16" s="5" t="s">
        <v>31</v>
      </c>
      <c r="C16" s="20" t="s">
        <v>139</v>
      </c>
      <c r="D16" s="26">
        <f>SUM(D17:D20)</f>
        <v>128276</v>
      </c>
      <c r="E16" s="12">
        <f>SUM(E17:E20)</f>
        <v>128000</v>
      </c>
      <c r="F16" s="12">
        <v>3279</v>
      </c>
      <c r="G16" s="26">
        <f>SUM(G17:G20)</f>
        <v>3500</v>
      </c>
    </row>
    <row r="17" spans="1:7" x14ac:dyDescent="0.2">
      <c r="A17" s="39" t="s">
        <v>33</v>
      </c>
      <c r="B17" s="20" t="s">
        <v>34</v>
      </c>
      <c r="C17" s="20" t="s">
        <v>139</v>
      </c>
      <c r="D17" s="5"/>
      <c r="E17" s="6"/>
      <c r="F17" s="6"/>
      <c r="G17" s="5"/>
    </row>
    <row r="18" spans="1:7" x14ac:dyDescent="0.2">
      <c r="A18" s="39" t="s">
        <v>35</v>
      </c>
      <c r="B18" s="20" t="s">
        <v>36</v>
      </c>
      <c r="C18" s="20" t="s">
        <v>139</v>
      </c>
      <c r="D18" s="5">
        <v>122886</v>
      </c>
      <c r="E18" s="27">
        <v>123000</v>
      </c>
      <c r="F18" s="6"/>
      <c r="G18" s="5"/>
    </row>
    <row r="19" spans="1:7" x14ac:dyDescent="0.2">
      <c r="A19" s="39" t="s">
        <v>37</v>
      </c>
      <c r="B19" s="20" t="s">
        <v>38</v>
      </c>
      <c r="C19" s="20" t="s">
        <v>139</v>
      </c>
      <c r="D19" s="5"/>
      <c r="E19" s="6"/>
      <c r="F19" s="6"/>
      <c r="G19" s="5"/>
    </row>
    <row r="20" spans="1:7" x14ac:dyDescent="0.2">
      <c r="A20" s="39" t="s">
        <v>39</v>
      </c>
      <c r="B20" s="20" t="s">
        <v>40</v>
      </c>
      <c r="C20" s="20" t="s">
        <v>139</v>
      </c>
      <c r="D20" s="5">
        <v>5390</v>
      </c>
      <c r="E20" s="5">
        <v>5000</v>
      </c>
      <c r="F20" s="6">
        <v>3279</v>
      </c>
      <c r="G20" s="5">
        <v>3500</v>
      </c>
    </row>
    <row r="21" spans="1:7" x14ac:dyDescent="0.2">
      <c r="A21" s="39"/>
      <c r="B21" s="20"/>
      <c r="C21" s="20" t="s">
        <v>139</v>
      </c>
      <c r="D21" s="5"/>
      <c r="E21" s="6"/>
      <c r="F21" s="6"/>
      <c r="G21" s="5"/>
    </row>
    <row r="22" spans="1:7" ht="15" x14ac:dyDescent="0.25">
      <c r="A22" s="39" t="s">
        <v>25</v>
      </c>
      <c r="B22" s="20" t="s">
        <v>41</v>
      </c>
      <c r="C22" s="20" t="s">
        <v>139</v>
      </c>
      <c r="D22" s="26"/>
      <c r="E22" s="12"/>
      <c r="F22" s="12">
        <v>103763</v>
      </c>
      <c r="G22" s="26">
        <v>110000</v>
      </c>
    </row>
    <row r="23" spans="1:7" x14ac:dyDescent="0.2">
      <c r="A23" s="39" t="s">
        <v>42</v>
      </c>
      <c r="B23" s="20" t="s">
        <v>43</v>
      </c>
      <c r="C23" s="20" t="s">
        <v>139</v>
      </c>
      <c r="D23" s="5"/>
      <c r="E23" s="6"/>
      <c r="F23" s="6"/>
      <c r="G23" s="27">
        <v>110000</v>
      </c>
    </row>
    <row r="24" spans="1:7" ht="15" x14ac:dyDescent="0.25">
      <c r="A24" s="39" t="s">
        <v>44</v>
      </c>
      <c r="B24" s="20" t="s">
        <v>45</v>
      </c>
      <c r="C24" s="20" t="s">
        <v>139</v>
      </c>
      <c r="D24" s="5"/>
      <c r="E24" s="6"/>
      <c r="F24" s="6"/>
      <c r="G24" s="5"/>
    </row>
    <row r="25" spans="1:7" x14ac:dyDescent="0.2">
      <c r="A25" s="39"/>
      <c r="B25" s="20"/>
      <c r="C25" s="20" t="s">
        <v>139</v>
      </c>
      <c r="D25" s="5"/>
      <c r="E25" s="6"/>
      <c r="F25" s="6"/>
      <c r="G25" s="5"/>
    </row>
    <row r="26" spans="1:7" ht="15" x14ac:dyDescent="0.25">
      <c r="A26" s="39" t="s">
        <v>27</v>
      </c>
      <c r="B26" s="20" t="s">
        <v>46</v>
      </c>
      <c r="C26" s="20" t="s">
        <v>139</v>
      </c>
      <c r="D26" s="26">
        <v>8776</v>
      </c>
      <c r="E26" s="26">
        <v>9000</v>
      </c>
      <c r="F26" s="12">
        <v>95768</v>
      </c>
      <c r="G26" s="26">
        <v>96000</v>
      </c>
    </row>
    <row r="27" spans="1:7" x14ac:dyDescent="0.2">
      <c r="A27" s="39" t="s">
        <v>47</v>
      </c>
      <c r="B27" s="20" t="s">
        <v>48</v>
      </c>
      <c r="C27" s="20" t="s">
        <v>139</v>
      </c>
      <c r="D27" s="5"/>
      <c r="E27" s="6"/>
      <c r="F27" s="6"/>
      <c r="G27" s="5"/>
    </row>
    <row r="28" spans="1:7" x14ac:dyDescent="0.2">
      <c r="A28" s="39" t="s">
        <v>49</v>
      </c>
      <c r="B28" s="20" t="s">
        <v>50</v>
      </c>
      <c r="C28" s="20" t="s">
        <v>139</v>
      </c>
      <c r="D28" s="5">
        <v>8776</v>
      </c>
      <c r="E28" s="5">
        <v>9000</v>
      </c>
      <c r="F28" s="6">
        <v>95768</v>
      </c>
      <c r="G28" s="5">
        <v>96000</v>
      </c>
    </row>
    <row r="29" spans="1:7" x14ac:dyDescent="0.2">
      <c r="A29" s="39"/>
      <c r="B29" s="5"/>
      <c r="C29" s="20" t="s">
        <v>139</v>
      </c>
      <c r="D29" s="5"/>
      <c r="E29" s="6"/>
      <c r="F29" s="6"/>
      <c r="G29" s="5"/>
    </row>
    <row r="30" spans="1:7" ht="15" x14ac:dyDescent="0.25">
      <c r="A30" s="39" t="s">
        <v>28</v>
      </c>
      <c r="B30" s="5" t="s">
        <v>51</v>
      </c>
      <c r="C30" s="20" t="s">
        <v>139</v>
      </c>
      <c r="D30" s="26">
        <f>SUM(D31:D34)</f>
        <v>184287</v>
      </c>
      <c r="E30" s="14">
        <f>SUM(E31+E32)</f>
        <v>155000</v>
      </c>
      <c r="F30" s="12">
        <f>SUM(F31:F34)</f>
        <v>153574</v>
      </c>
      <c r="G30" s="26">
        <f>SUM(G31:G34)</f>
        <v>123600</v>
      </c>
    </row>
    <row r="31" spans="1:7" x14ac:dyDescent="0.2">
      <c r="A31" s="39" t="s">
        <v>52</v>
      </c>
      <c r="B31" s="5" t="s">
        <v>53</v>
      </c>
      <c r="C31" s="20" t="s">
        <v>139</v>
      </c>
      <c r="D31" s="5">
        <v>150000</v>
      </c>
      <c r="E31" s="5">
        <v>120000</v>
      </c>
      <c r="F31" s="25">
        <v>150000</v>
      </c>
      <c r="G31" s="5">
        <v>120000</v>
      </c>
    </row>
    <row r="32" spans="1:7" x14ac:dyDescent="0.2">
      <c r="A32" s="39" t="s">
        <v>54</v>
      </c>
      <c r="B32" s="5" t="s">
        <v>55</v>
      </c>
      <c r="C32" s="20" t="s">
        <v>139</v>
      </c>
      <c r="D32" s="5">
        <v>34287</v>
      </c>
      <c r="E32" s="5">
        <v>35000</v>
      </c>
      <c r="F32" s="25">
        <v>3574</v>
      </c>
      <c r="G32" s="5">
        <v>3600</v>
      </c>
    </row>
    <row r="33" spans="1:7" x14ac:dyDescent="0.2">
      <c r="A33" s="39" t="s">
        <v>56</v>
      </c>
      <c r="B33" s="5" t="s">
        <v>57</v>
      </c>
      <c r="C33" s="20" t="s">
        <v>139</v>
      </c>
      <c r="D33" s="5"/>
      <c r="E33" s="6"/>
      <c r="F33" s="6"/>
      <c r="G33" s="5"/>
    </row>
    <row r="34" spans="1:7" x14ac:dyDescent="0.2">
      <c r="A34" s="39" t="s">
        <v>58</v>
      </c>
      <c r="B34" s="5" t="s">
        <v>59</v>
      </c>
      <c r="C34" s="20" t="s">
        <v>139</v>
      </c>
      <c r="D34" s="5"/>
      <c r="E34" s="6"/>
      <c r="F34" s="6"/>
      <c r="G34" s="5"/>
    </row>
    <row r="35" spans="1:7" x14ac:dyDescent="0.2">
      <c r="A35" s="39"/>
      <c r="B35" s="5"/>
      <c r="C35" s="20" t="s">
        <v>139</v>
      </c>
      <c r="D35" s="5"/>
      <c r="E35" s="6"/>
      <c r="F35" s="6"/>
      <c r="G35" s="5"/>
    </row>
    <row r="36" spans="1:7" ht="15" x14ac:dyDescent="0.25">
      <c r="A36" s="39" t="s">
        <v>60</v>
      </c>
      <c r="B36" s="5" t="s">
        <v>61</v>
      </c>
      <c r="C36" s="20" t="s">
        <v>139</v>
      </c>
      <c r="D36" s="26">
        <v>15968</v>
      </c>
      <c r="E36" s="26">
        <f>SUM(E37:E39)</f>
        <v>16000</v>
      </c>
      <c r="F36" s="12">
        <v>23980</v>
      </c>
      <c r="G36" s="26">
        <f>SUM(G37:G40)</f>
        <v>24000</v>
      </c>
    </row>
    <row r="37" spans="1:7" x14ac:dyDescent="0.2">
      <c r="A37" s="39" t="s">
        <v>62</v>
      </c>
      <c r="B37" s="5" t="s">
        <v>63</v>
      </c>
      <c r="C37" s="20" t="s">
        <v>139</v>
      </c>
      <c r="D37" s="5"/>
      <c r="E37" s="5"/>
      <c r="F37" s="6"/>
      <c r="G37" s="5"/>
    </row>
    <row r="38" spans="1:7" x14ac:dyDescent="0.2">
      <c r="A38" s="39" t="s">
        <v>64</v>
      </c>
      <c r="B38" s="5" t="s">
        <v>65</v>
      </c>
      <c r="C38" s="20" t="s">
        <v>139</v>
      </c>
      <c r="D38" s="5">
        <v>15698</v>
      </c>
      <c r="E38" s="5">
        <v>16000</v>
      </c>
      <c r="F38" s="6">
        <v>23980</v>
      </c>
      <c r="G38" s="5">
        <v>24000</v>
      </c>
    </row>
    <row r="39" spans="1:7" x14ac:dyDescent="0.2">
      <c r="A39" s="39" t="s">
        <v>66</v>
      </c>
      <c r="B39" s="5" t="s">
        <v>67</v>
      </c>
      <c r="C39" s="20" t="s">
        <v>139</v>
      </c>
      <c r="D39" s="5"/>
      <c r="E39" s="6"/>
      <c r="F39" s="6"/>
      <c r="G39" s="5"/>
    </row>
    <row r="40" spans="1:7" x14ac:dyDescent="0.2">
      <c r="A40" s="39"/>
      <c r="B40" s="5"/>
      <c r="C40" s="20" t="s">
        <v>139</v>
      </c>
      <c r="D40" s="5"/>
      <c r="E40" s="6"/>
      <c r="F40" s="6"/>
      <c r="G40" s="5"/>
    </row>
    <row r="41" spans="1:7" x14ac:dyDescent="0.2">
      <c r="A41" s="39" t="s">
        <v>29</v>
      </c>
      <c r="B41" s="5" t="s">
        <v>68</v>
      </c>
      <c r="C41" s="20" t="s">
        <v>139</v>
      </c>
      <c r="D41" s="5"/>
      <c r="E41" s="6"/>
      <c r="F41" s="6"/>
      <c r="G41" s="5"/>
    </row>
    <row r="42" spans="1:7" x14ac:dyDescent="0.2">
      <c r="A42" s="39"/>
      <c r="B42" s="5"/>
      <c r="C42" s="20" t="s">
        <v>139</v>
      </c>
      <c r="D42" s="5"/>
      <c r="E42" s="6"/>
      <c r="F42" s="6"/>
      <c r="G42" s="5"/>
    </row>
    <row r="43" spans="1:7" x14ac:dyDescent="0.2">
      <c r="A43" s="39" t="s">
        <v>30</v>
      </c>
      <c r="B43" s="5" t="s">
        <v>69</v>
      </c>
      <c r="C43" s="20" t="s">
        <v>139</v>
      </c>
      <c r="D43" s="5"/>
      <c r="E43" s="6"/>
      <c r="F43" s="6"/>
      <c r="G43" s="5"/>
    </row>
    <row r="44" spans="1:7" x14ac:dyDescent="0.2">
      <c r="A44" s="39"/>
      <c r="B44" s="5"/>
      <c r="C44" s="20" t="s">
        <v>139</v>
      </c>
      <c r="D44" s="5"/>
      <c r="E44" s="6"/>
      <c r="F44" s="6"/>
      <c r="G44" s="5"/>
    </row>
    <row r="45" spans="1:7" x14ac:dyDescent="0.2">
      <c r="A45" s="39" t="s">
        <v>70</v>
      </c>
      <c r="B45" s="5" t="s">
        <v>71</v>
      </c>
      <c r="C45" s="20" t="s">
        <v>139</v>
      </c>
      <c r="D45" s="5"/>
      <c r="E45" s="6"/>
      <c r="F45" s="6"/>
      <c r="G45" s="5"/>
    </row>
    <row r="46" spans="1:7" x14ac:dyDescent="0.2">
      <c r="A46" s="39"/>
      <c r="B46" s="5"/>
      <c r="C46" s="20" t="s">
        <v>139</v>
      </c>
      <c r="D46" s="5"/>
      <c r="E46" s="7"/>
      <c r="F46" s="7"/>
      <c r="G46" s="5"/>
    </row>
    <row r="47" spans="1:7" x14ac:dyDescent="0.2">
      <c r="A47" s="39" t="s">
        <v>72</v>
      </c>
      <c r="B47" s="5" t="s">
        <v>73</v>
      </c>
      <c r="C47" s="20" t="s">
        <v>139</v>
      </c>
      <c r="D47" s="5"/>
      <c r="E47" s="7"/>
      <c r="F47" s="7"/>
      <c r="G47" s="5"/>
    </row>
    <row r="48" spans="1:7" x14ac:dyDescent="0.2">
      <c r="A48" s="39"/>
      <c r="B48" s="5"/>
      <c r="C48" s="20" t="s">
        <v>139</v>
      </c>
      <c r="D48" s="5"/>
      <c r="E48" s="7"/>
      <c r="F48" s="7"/>
      <c r="G48" s="5"/>
    </row>
    <row r="49" spans="1:7" ht="15" x14ac:dyDescent="0.25">
      <c r="A49" s="39" t="s">
        <v>74</v>
      </c>
      <c r="B49" s="5" t="s">
        <v>75</v>
      </c>
      <c r="C49" s="20" t="s">
        <v>139</v>
      </c>
      <c r="D49" s="5">
        <f>D47+D45+D43+D41+D36+D30+D26+D22+D16</f>
        <v>337307</v>
      </c>
      <c r="E49" s="12">
        <f>E47+E45+E43+E41+E36+E30+E26+E22+E16</f>
        <v>308000</v>
      </c>
      <c r="F49" s="12">
        <f>F47+F45+F43+F41+F36+F30+F26+F22+F16</f>
        <v>380364</v>
      </c>
      <c r="G49" s="26">
        <f>G47+G45+G43+G41+G36+G30+G26+G22+G16</f>
        <v>357100</v>
      </c>
    </row>
    <row r="50" spans="1:7" x14ac:dyDescent="0.2">
      <c r="A50" s="39"/>
      <c r="B50" s="5"/>
      <c r="C50" s="20" t="s">
        <v>139</v>
      </c>
      <c r="D50" s="7"/>
      <c r="E50" s="7"/>
      <c r="F50" s="7"/>
      <c r="G50" s="7"/>
    </row>
    <row r="51" spans="1:7" x14ac:dyDescent="0.2">
      <c r="A51" s="39"/>
      <c r="B51" s="5"/>
      <c r="C51" s="20" t="s">
        <v>139</v>
      </c>
      <c r="D51" s="7"/>
      <c r="E51" s="7"/>
      <c r="F51" s="7"/>
      <c r="G51" s="7"/>
    </row>
    <row r="52" spans="1:7" x14ac:dyDescent="0.2">
      <c r="A52" s="39"/>
      <c r="B52" s="5"/>
      <c r="C52" s="20" t="s">
        <v>139</v>
      </c>
      <c r="D52" s="7"/>
      <c r="E52" s="7"/>
      <c r="F52" s="7"/>
      <c r="G52" s="7"/>
    </row>
    <row r="53" spans="1:7" x14ac:dyDescent="0.2">
      <c r="A53" s="39"/>
      <c r="B53" s="5"/>
      <c r="C53" s="20" t="s">
        <v>139</v>
      </c>
      <c r="D53" s="7"/>
      <c r="E53" s="7"/>
      <c r="F53" s="7"/>
      <c r="G53" s="7"/>
    </row>
    <row r="54" spans="1:7" x14ac:dyDescent="0.2">
      <c r="A54" s="39"/>
      <c r="B54" s="5"/>
      <c r="C54" s="20" t="s">
        <v>139</v>
      </c>
      <c r="D54" s="7"/>
      <c r="E54" s="7"/>
      <c r="F54" s="7"/>
      <c r="G54" s="7"/>
    </row>
    <row r="55" spans="1:7" x14ac:dyDescent="0.2">
      <c r="A55" s="39"/>
      <c r="B55" s="5"/>
      <c r="C55" s="20" t="s">
        <v>139</v>
      </c>
      <c r="D55" s="7"/>
      <c r="E55" s="7"/>
      <c r="F55" s="7"/>
      <c r="G55" s="7"/>
    </row>
    <row r="56" spans="1:7" x14ac:dyDescent="0.2">
      <c r="A56" s="39" t="s">
        <v>76</v>
      </c>
      <c r="B56" s="5" t="s">
        <v>77</v>
      </c>
      <c r="C56" s="20" t="s">
        <v>139</v>
      </c>
      <c r="D56" s="5"/>
      <c r="E56" s="5"/>
      <c r="F56" s="5"/>
      <c r="G56" s="5"/>
    </row>
    <row r="57" spans="1:7" x14ac:dyDescent="0.2">
      <c r="A57" s="39" t="s">
        <v>78</v>
      </c>
      <c r="B57" s="5" t="s">
        <v>79</v>
      </c>
      <c r="C57" s="20" t="s">
        <v>139</v>
      </c>
      <c r="D57" s="5"/>
      <c r="E57" s="5"/>
      <c r="F57" s="5"/>
      <c r="G57" s="5"/>
    </row>
    <row r="58" spans="1:7" x14ac:dyDescent="0.2">
      <c r="A58" s="39" t="s">
        <v>80</v>
      </c>
      <c r="B58" s="5" t="s">
        <v>81</v>
      </c>
      <c r="C58" s="20" t="s">
        <v>139</v>
      </c>
      <c r="D58" s="5"/>
      <c r="E58" s="22" t="s">
        <v>137</v>
      </c>
      <c r="F58" s="5"/>
      <c r="G58" s="19">
        <v>0.3</v>
      </c>
    </row>
    <row r="59" spans="1:7" x14ac:dyDescent="0.2">
      <c r="A59" s="39" t="s">
        <v>82</v>
      </c>
      <c r="B59" s="5" t="s">
        <v>83</v>
      </c>
      <c r="C59" s="20" t="s">
        <v>139</v>
      </c>
      <c r="D59" s="5">
        <v>10</v>
      </c>
      <c r="E59" s="19">
        <v>9.09</v>
      </c>
      <c r="F59" s="5"/>
      <c r="G59" s="5"/>
    </row>
    <row r="60" spans="1:7" x14ac:dyDescent="0.2">
      <c r="A60" s="39" t="s">
        <v>85</v>
      </c>
      <c r="B60" s="5" t="s">
        <v>86</v>
      </c>
      <c r="C60" s="20" t="s">
        <v>139</v>
      </c>
      <c r="D60" s="5">
        <v>4.9000000000000004</v>
      </c>
      <c r="E60" s="19">
        <v>4.8</v>
      </c>
      <c r="F60" s="5"/>
      <c r="G60" s="5"/>
    </row>
    <row r="61" spans="1:7" x14ac:dyDescent="0.2">
      <c r="A61" s="39" t="s">
        <v>87</v>
      </c>
      <c r="B61" s="5" t="s">
        <v>88</v>
      </c>
      <c r="C61" s="20" t="s">
        <v>139</v>
      </c>
      <c r="D61" s="5"/>
      <c r="E61" s="5"/>
      <c r="F61" s="5">
        <v>10</v>
      </c>
      <c r="G61" s="19">
        <v>7.06</v>
      </c>
    </row>
    <row r="62" spans="1:7" x14ac:dyDescent="0.2">
      <c r="A62" s="39" t="s">
        <v>89</v>
      </c>
      <c r="B62" s="5" t="s">
        <v>86</v>
      </c>
      <c r="C62" s="20" t="s">
        <v>139</v>
      </c>
      <c r="D62" s="5"/>
      <c r="E62" s="5"/>
      <c r="F62" s="5">
        <v>6</v>
      </c>
      <c r="G62" s="19">
        <v>4.49</v>
      </c>
    </row>
    <row r="63" spans="1:7" x14ac:dyDescent="0.2">
      <c r="A63" s="39" t="s">
        <v>90</v>
      </c>
      <c r="B63" s="5" t="s">
        <v>91</v>
      </c>
      <c r="C63" s="20" t="s">
        <v>139</v>
      </c>
      <c r="D63" s="5"/>
      <c r="E63" s="5"/>
      <c r="F63" s="5"/>
      <c r="G63" s="5"/>
    </row>
    <row r="64" spans="1:7" x14ac:dyDescent="0.2">
      <c r="A64" s="39" t="s">
        <v>0</v>
      </c>
      <c r="B64" s="5" t="s">
        <v>92</v>
      </c>
      <c r="C64" s="20" t="s">
        <v>139</v>
      </c>
      <c r="D64" s="5"/>
      <c r="E64" s="5"/>
      <c r="F64" s="5">
        <v>40.700000000000003</v>
      </c>
      <c r="G64" s="5">
        <v>40.700000000000003</v>
      </c>
    </row>
    <row r="65" spans="1:7" x14ac:dyDescent="0.2">
      <c r="A65" s="39" t="s">
        <v>93</v>
      </c>
      <c r="B65" s="5" t="s">
        <v>94</v>
      </c>
      <c r="C65" s="20" t="s">
        <v>139</v>
      </c>
      <c r="D65" s="24" t="s">
        <v>138</v>
      </c>
      <c r="E65" s="24" t="s">
        <v>138</v>
      </c>
      <c r="F65" s="5"/>
      <c r="G65" s="5"/>
    </row>
    <row r="66" spans="1:7" x14ac:dyDescent="0.2">
      <c r="A66" s="39" t="s">
        <v>95</v>
      </c>
      <c r="B66" s="5" t="s">
        <v>96</v>
      </c>
      <c r="C66" s="20" t="s">
        <v>139</v>
      </c>
      <c r="D66" s="5"/>
      <c r="E66" s="5"/>
      <c r="F66" s="5"/>
      <c r="G66" s="5"/>
    </row>
    <row r="67" spans="1:7" x14ac:dyDescent="0.2">
      <c r="A67" s="41"/>
      <c r="B67" s="9"/>
      <c r="C67" s="9"/>
      <c r="D67" s="9"/>
      <c r="E67" s="9"/>
      <c r="F67" s="9"/>
      <c r="G67" s="42"/>
    </row>
    <row r="68" spans="1:7" x14ac:dyDescent="0.2">
      <c r="A68" s="43"/>
      <c r="B68" s="30"/>
      <c r="C68" s="30"/>
      <c r="D68" s="30"/>
      <c r="E68" s="30"/>
      <c r="F68" s="30"/>
      <c r="G68" s="31"/>
    </row>
    <row r="69" spans="1:7" x14ac:dyDescent="0.2">
      <c r="A69" s="43"/>
      <c r="B69" s="30"/>
      <c r="C69" s="30"/>
      <c r="D69" s="30"/>
      <c r="E69" s="30"/>
      <c r="F69" s="30"/>
      <c r="G69" s="31"/>
    </row>
    <row r="70" spans="1:7" ht="15" x14ac:dyDescent="0.25">
      <c r="A70" s="70" t="s">
        <v>15</v>
      </c>
      <c r="B70" s="71" t="s">
        <v>97</v>
      </c>
      <c r="C70" s="71"/>
      <c r="D70" s="71"/>
      <c r="E70" s="71"/>
      <c r="F70" s="71"/>
      <c r="G70" s="72"/>
    </row>
    <row r="71" spans="1:7" x14ac:dyDescent="0.2">
      <c r="A71" s="70"/>
      <c r="B71" s="73" t="s">
        <v>98</v>
      </c>
      <c r="C71" s="73"/>
      <c r="D71" s="74" t="s">
        <v>18</v>
      </c>
      <c r="E71" s="73" t="s">
        <v>99</v>
      </c>
      <c r="F71" s="4" t="s">
        <v>100</v>
      </c>
      <c r="G71" s="44" t="s">
        <v>101</v>
      </c>
    </row>
    <row r="72" spans="1:7" x14ac:dyDescent="0.2">
      <c r="A72" s="70"/>
      <c r="B72" s="73"/>
      <c r="C72" s="73"/>
      <c r="D72" s="74"/>
      <c r="E72" s="73"/>
      <c r="F72" s="4" t="s">
        <v>23</v>
      </c>
      <c r="G72" s="44" t="s">
        <v>23</v>
      </c>
    </row>
    <row r="73" spans="1:7" x14ac:dyDescent="0.2">
      <c r="A73" s="39" t="s">
        <v>24</v>
      </c>
      <c r="B73" s="69" t="s">
        <v>25</v>
      </c>
      <c r="C73" s="69"/>
      <c r="D73" s="8" t="s">
        <v>26</v>
      </c>
      <c r="E73" s="8" t="s">
        <v>102</v>
      </c>
      <c r="F73" s="8" t="s">
        <v>103</v>
      </c>
      <c r="G73" s="45" t="s">
        <v>104</v>
      </c>
    </row>
    <row r="74" spans="1:7" ht="28.5" x14ac:dyDescent="0.2">
      <c r="A74" s="39" t="s">
        <v>105</v>
      </c>
      <c r="B74" s="56" t="s">
        <v>106</v>
      </c>
      <c r="C74" s="56"/>
      <c r="D74" s="5" t="s">
        <v>107</v>
      </c>
      <c r="E74" s="10" t="s">
        <v>108</v>
      </c>
      <c r="F74" s="13">
        <f>E49/(E59*1000)</f>
        <v>33.883388338833882</v>
      </c>
      <c r="G74" s="46">
        <f>G49/(G61*1000)</f>
        <v>50.580736543909346</v>
      </c>
    </row>
    <row r="75" spans="1:7" x14ac:dyDescent="0.2">
      <c r="A75" s="39"/>
      <c r="B75" s="56"/>
      <c r="C75" s="56"/>
      <c r="D75" s="5"/>
      <c r="E75" s="5"/>
      <c r="F75" s="5"/>
      <c r="G75" s="40"/>
    </row>
    <row r="76" spans="1:7" x14ac:dyDescent="0.2">
      <c r="A76" s="39" t="s">
        <v>109</v>
      </c>
      <c r="B76" s="56" t="s">
        <v>110</v>
      </c>
      <c r="C76" s="56"/>
      <c r="D76" s="7" t="s">
        <v>32</v>
      </c>
      <c r="E76" s="7" t="s">
        <v>111</v>
      </c>
      <c r="F76" s="14">
        <f>E49/1000</f>
        <v>308</v>
      </c>
      <c r="G76" s="47">
        <f>G49/1000</f>
        <v>357.1</v>
      </c>
    </row>
    <row r="77" spans="1:7" x14ac:dyDescent="0.2">
      <c r="A77" s="39" t="s">
        <v>112</v>
      </c>
      <c r="B77" s="56" t="s">
        <v>113</v>
      </c>
      <c r="C77" s="56"/>
      <c r="D77" s="7" t="s">
        <v>32</v>
      </c>
      <c r="E77" s="11"/>
      <c r="F77" s="11"/>
      <c r="G77" s="48"/>
    </row>
    <row r="78" spans="1:7" ht="15" x14ac:dyDescent="0.25">
      <c r="A78" s="39" t="s">
        <v>114</v>
      </c>
      <c r="B78" s="56" t="s">
        <v>115</v>
      </c>
      <c r="C78" s="56"/>
      <c r="D78" s="5" t="s">
        <v>116</v>
      </c>
      <c r="E78" s="5" t="s">
        <v>117</v>
      </c>
      <c r="F78" s="13">
        <f>F77/F76*100</f>
        <v>0</v>
      </c>
      <c r="G78" s="46">
        <v>0</v>
      </c>
    </row>
    <row r="79" spans="1:7" x14ac:dyDescent="0.2">
      <c r="A79" s="39" t="s">
        <v>118</v>
      </c>
      <c r="B79" s="56" t="s">
        <v>119</v>
      </c>
      <c r="C79" s="56"/>
      <c r="D79" s="7" t="s">
        <v>32</v>
      </c>
      <c r="E79" s="5"/>
      <c r="F79" s="5"/>
      <c r="G79" s="40"/>
    </row>
    <row r="80" spans="1:7" x14ac:dyDescent="0.2">
      <c r="A80" s="39"/>
      <c r="B80" s="56"/>
      <c r="C80" s="56"/>
      <c r="D80" s="5"/>
      <c r="E80" s="5"/>
      <c r="F80" s="5"/>
      <c r="G80" s="40"/>
    </row>
    <row r="81" spans="1:8" x14ac:dyDescent="0.2">
      <c r="A81" s="39" t="s">
        <v>120</v>
      </c>
      <c r="B81" s="56" t="s">
        <v>121</v>
      </c>
      <c r="C81" s="56"/>
      <c r="D81" s="7" t="s">
        <v>32</v>
      </c>
      <c r="E81" s="7" t="s">
        <v>122</v>
      </c>
      <c r="F81" s="14">
        <f>F77+F76</f>
        <v>308</v>
      </c>
      <c r="G81" s="47">
        <f>G76+G77</f>
        <v>357.1</v>
      </c>
    </row>
    <row r="82" spans="1:8" x14ac:dyDescent="0.2">
      <c r="A82" s="39" t="s">
        <v>123</v>
      </c>
      <c r="B82" s="56" t="s">
        <v>124</v>
      </c>
      <c r="C82" s="56"/>
      <c r="D82" s="8" t="s">
        <v>84</v>
      </c>
      <c r="E82" s="5" t="s">
        <v>125</v>
      </c>
      <c r="F82" s="18">
        <f>E59</f>
        <v>9.09</v>
      </c>
      <c r="G82" s="49">
        <f>G61</f>
        <v>7.06</v>
      </c>
    </row>
    <row r="83" spans="1:8" x14ac:dyDescent="0.2">
      <c r="A83" s="39"/>
      <c r="B83" s="56"/>
      <c r="C83" s="56"/>
      <c r="D83" s="5"/>
      <c r="E83" s="5"/>
      <c r="F83" s="5"/>
      <c r="G83" s="40"/>
    </row>
    <row r="84" spans="1:8" ht="17.25" x14ac:dyDescent="0.25">
      <c r="A84" s="39" t="s">
        <v>126</v>
      </c>
      <c r="B84" s="57" t="s">
        <v>127</v>
      </c>
      <c r="C84" s="57"/>
      <c r="D84" s="5" t="s">
        <v>107</v>
      </c>
      <c r="E84" s="20" t="s">
        <v>128</v>
      </c>
      <c r="F84" s="15">
        <f>F81/F82</f>
        <v>33.883388338833882</v>
      </c>
      <c r="G84" s="50">
        <f>G81/G82</f>
        <v>50.580736543909353</v>
      </c>
      <c r="H84" s="17">
        <f>SUM(F84:G84)</f>
        <v>84.464124882743235</v>
      </c>
    </row>
    <row r="85" spans="1:8" ht="17.25" x14ac:dyDescent="0.25">
      <c r="A85" s="39" t="s">
        <v>129</v>
      </c>
      <c r="B85" s="57" t="s">
        <v>130</v>
      </c>
      <c r="C85" s="57"/>
      <c r="D85" s="5" t="s">
        <v>107</v>
      </c>
      <c r="E85" s="21"/>
      <c r="F85" s="23">
        <v>0</v>
      </c>
      <c r="G85" s="51">
        <v>0</v>
      </c>
    </row>
    <row r="86" spans="1:8" x14ac:dyDescent="0.2">
      <c r="A86" s="52"/>
      <c r="B86" s="30"/>
      <c r="C86" s="30"/>
      <c r="D86" s="30"/>
      <c r="E86" s="30"/>
      <c r="F86" s="30"/>
      <c r="G86" s="31"/>
    </row>
    <row r="87" spans="1:8" x14ac:dyDescent="0.2">
      <c r="A87" s="64" t="s">
        <v>131</v>
      </c>
      <c r="B87" s="56"/>
      <c r="C87" s="67" t="s">
        <v>132</v>
      </c>
      <c r="D87" s="67"/>
      <c r="E87" s="67"/>
      <c r="F87" s="67"/>
      <c r="G87" s="68"/>
    </row>
    <row r="88" spans="1:8" x14ac:dyDescent="0.2">
      <c r="A88" s="64" t="s">
        <v>133</v>
      </c>
      <c r="B88" s="56"/>
      <c r="C88" s="65">
        <v>43818</v>
      </c>
      <c r="D88" s="65"/>
      <c r="E88" s="65"/>
      <c r="F88" s="65"/>
      <c r="G88" s="66"/>
    </row>
    <row r="89" spans="1:8" x14ac:dyDescent="0.2">
      <c r="A89" s="58" t="s">
        <v>134</v>
      </c>
      <c r="B89" s="59"/>
      <c r="C89" s="62" t="s">
        <v>135</v>
      </c>
      <c r="D89" s="62"/>
      <c r="E89" s="62"/>
      <c r="F89" s="16"/>
      <c r="G89" s="53"/>
    </row>
    <row r="90" spans="1:8" ht="15" thickBot="1" x14ac:dyDescent="0.25">
      <c r="A90" s="60"/>
      <c r="B90" s="61"/>
      <c r="C90" s="63"/>
      <c r="D90" s="63"/>
      <c r="E90" s="63"/>
      <c r="F90" s="54"/>
      <c r="G90" s="55"/>
    </row>
    <row r="91" spans="1:8" ht="15" thickTop="1" x14ac:dyDescent="0.2"/>
  </sheetData>
  <mergeCells count="37">
    <mergeCell ref="A1:G1"/>
    <mergeCell ref="C3:G3"/>
    <mergeCell ref="C4:G4"/>
    <mergeCell ref="C5:G5"/>
    <mergeCell ref="C6:G6"/>
    <mergeCell ref="C7:G7"/>
    <mergeCell ref="C8:G8"/>
    <mergeCell ref="A10:A13"/>
    <mergeCell ref="B10:G10"/>
    <mergeCell ref="B11:B13"/>
    <mergeCell ref="C11:C13"/>
    <mergeCell ref="D11:E11"/>
    <mergeCell ref="F11:G11"/>
    <mergeCell ref="A70:A72"/>
    <mergeCell ref="B70:G70"/>
    <mergeCell ref="B71:C72"/>
    <mergeCell ref="D71:D72"/>
    <mergeCell ref="E71:E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9:B90"/>
    <mergeCell ref="C89:E90"/>
    <mergeCell ref="A88:B88"/>
    <mergeCell ref="C88:G88"/>
    <mergeCell ref="A87:B87"/>
    <mergeCell ref="C87:G87"/>
  </mergeCells>
  <pageMargins left="0" right="0" top="0.39409448818897608" bottom="0.39409448818897608" header="0" footer="0"/>
  <pageSetup paperSize="9" scale="58" orientation="portrait" horizontalDpi="4294967293" r:id="rId1"/>
  <headerFooter>
    <oddHeader>&amp;C&amp;A</oddHeader>
    <oddFooter>&amp;CStránka &amp;P</oddFooter>
  </headerFooter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2" sqref="A32"/>
    </sheetView>
  </sheetViews>
  <sheetFormatPr defaultRowHeight="14.2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Nišovice</vt:lpstr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Klára Tesařová</dc:creator>
  <cp:keywords/>
  <dc:description/>
  <cp:lastModifiedBy>profil</cp:lastModifiedBy>
  <cp:revision>9</cp:revision>
  <cp:lastPrinted>2019-12-19T17:37:54Z</cp:lastPrinted>
  <dcterms:created xsi:type="dcterms:W3CDTF">2014-12-04T13:53:39Z</dcterms:created>
  <dcterms:modified xsi:type="dcterms:W3CDTF">2020-01-02T10:56:06Z</dcterms:modified>
  <cp:category/>
  <cp:contentStatus/>
</cp:coreProperties>
</file>